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240" windowHeight="12435"/>
  </bookViews>
  <sheets>
    <sheet name="5" sheetId="12" r:id="rId1"/>
  </sheets>
  <definedNames>
    <definedName name="_xlnm.Print_Area" localSheetId="0">'5'!$A$1:$J$34</definedName>
  </definedNames>
  <calcPr calcId="145621"/>
  <customWorkbookViews>
    <customWorkbookView name="sergey.trubchenkov - Личное представление" guid="{BBA27ECC-961E-4DB2-B9B6-C0367CDD9B24}" mergeInterval="0" personalView="1" maximized="1" xWindow="1" yWindow="1" windowWidth="1280" windowHeight="803" activeSheetId="3"/>
    <customWorkbookView name="ekaterina.glushenkov - Личное представление" guid="{DFE7C00B-4551-4BA9-989E-580D61F8188C}" mergeInterval="0" personalView="1" maximized="1" xWindow="1" yWindow="1" windowWidth="1280" windowHeight="804" activeSheetId="3"/>
    <customWorkbookView name="taras.andrusenko - Личное представление" guid="{84421A84-9759-4160-B3C7-3B7D48CB590B}" mergeInterval="0" personalView="1" maximized="1" xWindow="1" yWindow="1" windowWidth="1280" windowHeight="803" activeSheetId="3"/>
    <customWorkbookView name="mikhail.milchakov - Личное представление" guid="{BAD0B34D-09F4-401D-B5AB-28F7A8D9F0DA}" mergeInterval="0" personalView="1" maximized="1" xWindow="1" yWindow="1" windowWidth="1280" windowHeight="803" activeSheetId="3"/>
    <customWorkbookView name="oleg.zenchenko - Личное представление" guid="{14A4E192-2055-447F-8818-47F9744277C2}" mergeInterval="0" personalView="1" maximized="1" xWindow="1" yWindow="1" windowWidth="1280" windowHeight="832" activeSheetId="3"/>
    <customWorkbookView name="mariya.sokolova - Личное представление" guid="{4B401088-A13F-4092-AF4E-67FFAE4B71F2}" mergeInterval="0" personalView="1" maximized="1" windowWidth="1276" windowHeight="826" activeSheetId="4"/>
    <customWorkbookView name="Zinaida.Izimova - Личное представление" guid="{A7FD0AC3-D7A7-442C-A2C8-E167BA730448}" mergeInterval="0" personalView="1" maximized="1" xWindow="1" yWindow="1" windowWidth="1280" windowHeight="803" activeSheetId="3"/>
    <customWorkbookView name="Antonina.Trofimova - Личное представление" guid="{8E3282B6-73DF-4D65-9938-755D1FA272E2}" mergeInterval="0" personalView="1" maximized="1" xWindow="1" yWindow="1" windowWidth="1280" windowHeight="799" activeSheetId="4"/>
    <customWorkbookView name="Aitalina.Androsova - Личное представление" guid="{A87EE431-0DED-477A-8025-B627B7B2BF0E}" mergeInterval="0" personalView="1" maximized="1" windowWidth="1276" windowHeight="852" activeSheetId="3"/>
  </customWorkbookViews>
</workbook>
</file>

<file path=xl/calcChain.xml><?xml version="1.0" encoding="utf-8"?>
<calcChain xmlns="http://schemas.openxmlformats.org/spreadsheetml/2006/main">
  <c r="E18" i="12" l="1"/>
  <c r="G18" i="12" s="1"/>
  <c r="D18" i="12"/>
  <c r="I18" i="12" l="1"/>
  <c r="J18" i="12"/>
  <c r="F18" i="12"/>
  <c r="E13" i="12" l="1"/>
  <c r="D13" i="12"/>
  <c r="J13" i="12" l="1"/>
  <c r="F23" i="12" l="1"/>
  <c r="D23" i="12"/>
  <c r="J23" i="12" s="1"/>
  <c r="E14" i="12" l="1"/>
  <c r="D14" i="12"/>
  <c r="E19" i="12" l="1"/>
  <c r="D11" i="12" l="1"/>
  <c r="D16" i="12" l="1"/>
  <c r="D17" i="12"/>
  <c r="D20" i="12"/>
  <c r="D21" i="12"/>
  <c r="D22" i="12"/>
  <c r="D24" i="12"/>
  <c r="D25" i="12"/>
  <c r="D15" i="12"/>
  <c r="E10" i="12" l="1"/>
  <c r="E11" i="12"/>
  <c r="E12" i="12"/>
  <c r="E17" i="12"/>
  <c r="E20" i="12"/>
  <c r="E21" i="12"/>
  <c r="E22" i="12"/>
  <c r="E24" i="12"/>
  <c r="E25" i="12"/>
  <c r="E9" i="12"/>
  <c r="D8" i="12" l="1"/>
  <c r="E8" i="12"/>
  <c r="C8" i="12"/>
</calcChain>
</file>

<file path=xl/comments1.xml><?xml version="1.0" encoding="utf-8"?>
<comments xmlns="http://schemas.openxmlformats.org/spreadsheetml/2006/main">
  <authors>
    <author>Колесникова Анастасия Сергеевна</author>
  </authors>
  <commentList>
    <comment ref="J9" authorId="0">
      <text>
        <r>
          <rPr>
            <b/>
            <sz val="9"/>
            <color indexed="81"/>
            <rFont val="Tahoma"/>
            <family val="2"/>
            <charset val="204"/>
          </rPr>
          <t>Колесникова Анастасия Сергеевна: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<sst xmlns="http://schemas.openxmlformats.org/spreadsheetml/2006/main" count="47" uniqueCount="46">
  <si>
    <t>всего</t>
  </si>
  <si>
    <t xml:space="preserve"> рублей</t>
  </si>
  <si>
    <t>в том числе:</t>
  </si>
  <si>
    <t>объем собственных средств молодых семей</t>
  </si>
  <si>
    <t>средства материнского капитала</t>
  </si>
  <si>
    <t>Предусмотренные объемы финансирования в текущем финансовом году за счет средств федерального бюджета, бюджета субъекта Российской Федерации и бюджетов муниципальных образований</t>
  </si>
  <si>
    <t>Запланировано к привлечению в текущем финансовом году из внебюджетных источников</t>
  </si>
  <si>
    <t>Объем привлеченных внебюджетных  средств в текущем финансовом году</t>
  </si>
  <si>
    <t>объем  средств кредитных организаций, а также других организаций, предоставляющих кредиты и займы</t>
  </si>
  <si>
    <t>Процент выполнения объемов, запланированых к привлечению в текущем финансовом году из внебюджетных источников</t>
  </si>
  <si>
    <t>3=4+5+6+7</t>
  </si>
  <si>
    <t>8=3/2
х100%</t>
  </si>
  <si>
    <t>2=1/0,35х0,65</t>
  </si>
  <si>
    <t>Субъект РФ</t>
  </si>
  <si>
    <t>№ пп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</si>
  <si>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</si>
  <si>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</si>
  <si>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</si>
  <si>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</si>
  <si>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</si>
  <si>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</si>
  <si>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</si>
  <si>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</si>
  <si>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</si>
  <si>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</si>
  <si>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</si>
  <si>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</si>
  <si>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</si>
  <si>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</si>
  <si>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</si>
  <si>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</si>
  <si>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</si>
  <si>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26467294,27</t>
  </si>
  <si>
    <t>53487510,41</t>
  </si>
  <si>
    <t>9948261,71</t>
  </si>
  <si>
    <t>35,5 %</t>
  </si>
  <si>
    <t>за__ квартал 201_года</t>
  </si>
  <si>
    <t xml:space="preserve">объем дополнительных средств иных организаций, участвующих в мероприятии </t>
  </si>
  <si>
    <t>Руководитель высшего исполнительного органа государственной власти субъекта 
Российской Федерации</t>
  </si>
  <si>
    <t>__________________          Фамилия имя отчество</t>
  </si>
  <si>
    <t>Место печати</t>
  </si>
  <si>
    <t xml:space="preserve">Фамилия имя отчество исполнителя </t>
  </si>
  <si>
    <t>Должность</t>
  </si>
  <si>
    <t>Контактный телефон исполнителя 8 (      )</t>
  </si>
  <si>
    <t>Дата</t>
  </si>
  <si>
    <t>СВЕДЕНИЯ
о привлеченных внебюджетных источниках финансирования мероприятия «Обеспечение жильем молодых семей» государственной программы Российской Федерации «Обеспечение доступным и комфортным жильем и коммунальными услугами граждан Российской Федерации» 
(нарастающим итогом)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</si>
</sst>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5" formatCode="_(* #,##0.00_);_(* \(#,##0.00\);_(* &quot;-&quot;??_);_(@_)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4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0" xfId="0" applyFont="1" applyFill="1"/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13" fillId="2" borderId="1" xfId="0" applyFont="1" applyFill="1" applyBorder="1" applyAlignment="1">
      <alignment horizontal="left" vertical="center" wrapText="1"/>
    </xf>
    <xf numFmtId="2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right" vertical="center" wrapText="1"/>
    </xf>
    <xf numFmtId="4" fontId="20" fillId="2" borderId="1" xfId="0" applyNumberFormat="1" applyFont="1" applyFill="1" applyBorder="1" applyAlignment="1">
      <alignment horizontal="right" vertical="center" wrapText="1"/>
    </xf>
    <xf numFmtId="4" fontId="20" fillId="2" borderId="3" xfId="0" applyNumberFormat="1" applyFont="1" applyFill="1" applyBorder="1" applyAlignment="1">
      <alignment horizontal="right" vertical="center" wrapText="1"/>
    </xf>
    <xf numFmtId="10" fontId="20" fillId="2" borderId="1" xfId="0" applyNumberFormat="1" applyFont="1" applyFill="1" applyBorder="1" applyAlignment="1">
      <alignment horizontal="right" vertical="center" wrapText="1"/>
    </xf>
    <xf numFmtId="4" fontId="20" fillId="2" borderId="1" xfId="0" applyNumberFormat="1" applyFont="1" applyFill="1" applyBorder="1" applyAlignment="1">
      <alignment horizontal="right" vertical="top" wrapText="1"/>
    </xf>
    <xf numFmtId="4" fontId="19" fillId="2" borderId="1" xfId="2" applyNumberFormat="1" applyFont="1" applyFill="1" applyBorder="1" applyAlignment="1">
      <alignment horizontal="right" vertical="center" wrapText="1"/>
    </xf>
    <xf numFmtId="4" fontId="19" fillId="2" borderId="1" xfId="0" applyNumberFormat="1" applyFont="1" applyFill="1" applyBorder="1" applyAlignment="1">
      <alignment horizontal="right" vertical="center" wrapText="1"/>
    </xf>
    <xf numFmtId="2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vertical="center"/>
    </xf>
    <xf numFmtId="4" fontId="20" fillId="2" borderId="1" xfId="0" applyNumberFormat="1" applyFont="1" applyFill="1" applyBorder="1" applyAlignment="1">
      <alignment horizontal="right"/>
    </xf>
    <xf numFmtId="0" fontId="13" fillId="2" borderId="4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3" xfId="3"/>
    <cellStyle name="Финансовый" xfId="2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33"/>
  <sheetViews>
    <sheetView tabSelected="1" view="pageBreakPreview" zoomScaleSheetLayoutView="100" workbookViewId="0">
      <selection activeCell="A30" sqref="A30:C30"/>
    </sheetView>
  </sheetViews>
  <sheetFormatPr defaultColWidth="11.42578125" defaultRowHeight="12.75" x14ac:dyDescent="0.2"/>
  <cols>
    <col min="1" max="1" width="6.42578125" style="7" customWidth="1"/>
    <col min="2" max="3" width="28.42578125" style="7" customWidth="1"/>
    <col min="4" max="4" width="21.28515625" style="7" customWidth="1"/>
    <col min="5" max="5" width="25.42578125" style="7" customWidth="1"/>
    <col min="6" max="6" width="16.85546875" style="7" customWidth="1"/>
    <col min="7" max="7" width="26.85546875" style="7" customWidth="1"/>
    <col min="8" max="8" width="25.140625" style="7" customWidth="1"/>
    <col min="9" max="9" width="17.42578125" style="7" customWidth="1"/>
    <col min="10" max="10" width="17.140625" style="7" customWidth="1"/>
    <col min="11" max="16384" width="11.42578125" style="7"/>
  </cols>
  <sheetData>
    <row r="1" spans="1:12" ht="75" customHeight="1" x14ac:dyDescent="0.2">
      <c r="C1" s="32" t="s">
        <v>45</v>
      </c>
      <c r="D1" s="32"/>
      <c r="E1" s="32"/>
      <c r="F1" s="32"/>
      <c r="G1" s="32"/>
      <c r="H1" s="32"/>
      <c r="I1" s="32"/>
      <c r="J1" s="32"/>
    </row>
    <row r="2" spans="1:12" ht="16.5" customHeight="1" x14ac:dyDescent="0.2">
      <c r="C2" s="32" t="s">
        <v>36</v>
      </c>
      <c r="D2" s="32"/>
      <c r="E2" s="32"/>
      <c r="F2" s="32"/>
      <c r="G2" s="32"/>
      <c r="H2" s="32"/>
      <c r="I2" s="32"/>
      <c r="J2" s="32"/>
    </row>
    <row r="3" spans="1:12" ht="20.25" customHeight="1" x14ac:dyDescent="0.3">
      <c r="C3" s="2"/>
      <c r="D3" s="3"/>
      <c r="E3" s="36"/>
      <c r="F3" s="36"/>
      <c r="G3" s="36"/>
      <c r="H3" s="36"/>
      <c r="I3" s="3"/>
      <c r="J3" s="4" t="s">
        <v>1</v>
      </c>
    </row>
    <row r="4" spans="1:12" ht="83.25" customHeight="1" x14ac:dyDescent="0.2">
      <c r="A4" s="35" t="s">
        <v>14</v>
      </c>
      <c r="B4" s="35" t="s">
        <v>13</v>
      </c>
      <c r="C4" s="33" t="s">
        <v>5</v>
      </c>
      <c r="D4" s="33" t="s">
        <v>6</v>
      </c>
      <c r="E4" s="34" t="s">
        <v>7</v>
      </c>
      <c r="F4" s="34"/>
      <c r="G4" s="34"/>
      <c r="H4" s="34"/>
      <c r="I4" s="34"/>
      <c r="J4" s="33" t="s">
        <v>9</v>
      </c>
    </row>
    <row r="5" spans="1:12" ht="21.75" customHeight="1" x14ac:dyDescent="0.2">
      <c r="A5" s="35"/>
      <c r="B5" s="35"/>
      <c r="C5" s="33"/>
      <c r="D5" s="33"/>
      <c r="E5" s="37" t="s">
        <v>0</v>
      </c>
      <c r="F5" s="38" t="s">
        <v>2</v>
      </c>
      <c r="G5" s="38"/>
      <c r="H5" s="38"/>
      <c r="I5" s="38"/>
      <c r="J5" s="33"/>
    </row>
    <row r="6" spans="1:12" ht="99" customHeight="1" x14ac:dyDescent="0.2">
      <c r="A6" s="35"/>
      <c r="B6" s="35"/>
      <c r="C6" s="34"/>
      <c r="D6" s="33"/>
      <c r="E6" s="37"/>
      <c r="F6" s="6" t="s">
        <v>3</v>
      </c>
      <c r="G6" s="6" t="s">
        <v>8</v>
      </c>
      <c r="H6" s="6" t="s">
        <v>37</v>
      </c>
      <c r="I6" s="6" t="s">
        <v>4</v>
      </c>
      <c r="J6" s="33"/>
    </row>
    <row r="7" spans="1:12" ht="25.5" customHeight="1" x14ac:dyDescent="0.2">
      <c r="A7" s="8"/>
      <c r="B7" s="8"/>
      <c r="C7" s="5">
        <v>1</v>
      </c>
      <c r="D7" s="5" t="s">
        <v>12</v>
      </c>
      <c r="E7" s="5" t="s">
        <v>10</v>
      </c>
      <c r="F7" s="5">
        <v>4</v>
      </c>
      <c r="G7" s="5">
        <v>5</v>
      </c>
      <c r="H7" s="5">
        <v>6</v>
      </c>
      <c r="I7" s="5">
        <v>7</v>
      </c>
      <c r="J7" s="5" t="s">
        <v>11</v>
      </c>
    </row>
    <row r="8" spans="1:12" ht="24.75" customHeight="1" x14ac:dyDescent="0.25">
      <c r="A8" s="16"/>
      <c r="B8" s="30" t="s">
        <v>13</v>
      </c>
      <c r="C8" s="20">
        <f>SUM(C9:C25)</f>
        <v>2789841518.48</v>
      </c>
      <c r="D8" s="20">
        <f t="shared" ref="D8:E8" si="0">SUM(D9:D25)</f>
        <v>5181224247.1142855</v>
      </c>
      <c r="E8" s="20">
        <f t="shared" si="0"/>
        <v>2806824011.8271432</v>
      </c>
      <c r="F8" s="21"/>
      <c r="G8" s="21"/>
      <c r="H8" s="21"/>
      <c r="I8" s="21"/>
      <c r="J8" s="21"/>
    </row>
    <row r="9" spans="1:12" ht="13.5" customHeight="1" x14ac:dyDescent="0.2">
      <c r="A9" s="19">
        <v>1</v>
      </c>
      <c r="B9" s="31" t="s">
        <v>15</v>
      </c>
      <c r="C9" s="22">
        <v>105412945.09999999</v>
      </c>
      <c r="D9" s="21">
        <v>195766898.03999999</v>
      </c>
      <c r="E9" s="21">
        <f>F9+G9+H9+I9</f>
        <v>106277202.81999999</v>
      </c>
      <c r="F9" s="21">
        <v>43697952.119999997</v>
      </c>
      <c r="G9" s="21">
        <v>56128042.700000003</v>
      </c>
      <c r="H9" s="21">
        <v>0</v>
      </c>
      <c r="I9" s="21">
        <v>6451208</v>
      </c>
      <c r="J9" s="23">
        <v>0.54300000000000004</v>
      </c>
    </row>
    <row r="10" spans="1:12" ht="14.25" hidden="1" customHeight="1" x14ac:dyDescent="0.2">
      <c r="A10" s="10">
        <v>2</v>
      </c>
      <c r="B10" s="17" t="s">
        <v>16</v>
      </c>
      <c r="C10" s="22">
        <v>81074991.900000006</v>
      </c>
      <c r="D10" s="21">
        <v>150657840.61000001</v>
      </c>
      <c r="E10" s="21">
        <f t="shared" ref="E10:E25" si="1">F10+G10+H10+I10</f>
        <v>28150339.920000002</v>
      </c>
      <c r="F10" s="21">
        <v>9680754.9600000009</v>
      </c>
      <c r="G10" s="24">
        <v>14374689.460000001</v>
      </c>
      <c r="H10" s="24">
        <v>0</v>
      </c>
      <c r="I10" s="24">
        <v>4094895.5</v>
      </c>
      <c r="J10" s="23">
        <v>0.18690000000000001</v>
      </c>
      <c r="K10" s="9"/>
      <c r="L10" s="9"/>
    </row>
    <row r="11" spans="1:12" ht="12.75" hidden="1" customHeight="1" x14ac:dyDescent="0.2">
      <c r="A11" s="10">
        <v>3</v>
      </c>
      <c r="B11" s="11" t="s">
        <v>17</v>
      </c>
      <c r="C11" s="22">
        <v>151232518</v>
      </c>
      <c r="D11" s="21">
        <f>C11/0.35*0.65</f>
        <v>280860390.5714286</v>
      </c>
      <c r="E11" s="21">
        <f t="shared" si="1"/>
        <v>200751290</v>
      </c>
      <c r="F11" s="24">
        <v>68089167</v>
      </c>
      <c r="G11" s="21">
        <v>110916898</v>
      </c>
      <c r="H11" s="21">
        <v>0</v>
      </c>
      <c r="I11" s="21">
        <v>21745225</v>
      </c>
      <c r="J11" s="23">
        <v>0.71</v>
      </c>
      <c r="K11" s="1"/>
      <c r="L11" s="1"/>
    </row>
    <row r="12" spans="1:12" ht="14.25" hidden="1" customHeight="1" x14ac:dyDescent="0.2">
      <c r="A12" s="12">
        <v>4</v>
      </c>
      <c r="B12" s="13" t="s">
        <v>18</v>
      </c>
      <c r="C12" s="22">
        <v>384092300</v>
      </c>
      <c r="D12" s="21">
        <v>713314271.42999995</v>
      </c>
      <c r="E12" s="21">
        <f t="shared" si="1"/>
        <v>174176533.58999997</v>
      </c>
      <c r="F12" s="21">
        <v>63691385.350000001</v>
      </c>
      <c r="G12" s="21">
        <v>95087862.129999995</v>
      </c>
      <c r="H12" s="21">
        <v>0</v>
      </c>
      <c r="I12" s="21">
        <v>15397286.109999999</v>
      </c>
      <c r="J12" s="23">
        <v>0.24</v>
      </c>
      <c r="K12" s="1"/>
      <c r="L12" s="1"/>
    </row>
    <row r="13" spans="1:12" ht="12.75" hidden="1" customHeight="1" x14ac:dyDescent="0.2">
      <c r="A13" s="10">
        <v>5</v>
      </c>
      <c r="B13" s="11" t="s">
        <v>19</v>
      </c>
      <c r="C13" s="25">
        <v>52820803.659999996</v>
      </c>
      <c r="D13" s="25">
        <f>C13/0.35*0.65</f>
        <v>98095778.225714296</v>
      </c>
      <c r="E13" s="26">
        <f>F13+G13+H13+I13</f>
        <v>51086321.07</v>
      </c>
      <c r="F13" s="26">
        <v>17184412.879999999</v>
      </c>
      <c r="G13" s="26">
        <v>26658904.039999999</v>
      </c>
      <c r="H13" s="26">
        <v>0</v>
      </c>
      <c r="I13" s="26">
        <v>7243004.1500000004</v>
      </c>
      <c r="J13" s="26">
        <f>E13/D13*100</f>
        <v>52.07800171833339</v>
      </c>
      <c r="K13" s="1"/>
      <c r="L13" s="1"/>
    </row>
    <row r="14" spans="1:12" ht="15" hidden="1" customHeight="1" x14ac:dyDescent="0.25">
      <c r="A14" s="10">
        <v>6</v>
      </c>
      <c r="B14" s="11" t="s">
        <v>29</v>
      </c>
      <c r="C14" s="27">
        <v>136361281.56</v>
      </c>
      <c r="D14" s="18">
        <f>C14/0.35*0.65</f>
        <v>253242380.04000002</v>
      </c>
      <c r="E14" s="18">
        <f>F14+G14+H14+I14</f>
        <v>89903066.389999986</v>
      </c>
      <c r="F14" s="18" t="s">
        <v>32</v>
      </c>
      <c r="G14" s="18" t="s">
        <v>33</v>
      </c>
      <c r="H14" s="18">
        <v>0</v>
      </c>
      <c r="I14" s="18" t="s">
        <v>34</v>
      </c>
      <c r="J14" s="23" t="s">
        <v>35</v>
      </c>
      <c r="K14" s="1"/>
      <c r="L14" s="1"/>
    </row>
    <row r="15" spans="1:12" ht="13.5" hidden="1" customHeight="1" x14ac:dyDescent="0.2">
      <c r="A15" s="10">
        <v>7</v>
      </c>
      <c r="B15" s="11" t="s">
        <v>20</v>
      </c>
      <c r="C15" s="22">
        <v>152740800</v>
      </c>
      <c r="D15" s="21">
        <f>C15/0.35*0.65</f>
        <v>283661485.71428573</v>
      </c>
      <c r="E15" s="21">
        <v>55385387.439999998</v>
      </c>
      <c r="F15" s="21">
        <v>12983064.5</v>
      </c>
      <c r="G15" s="21">
        <v>34276492.5</v>
      </c>
      <c r="H15" s="21">
        <v>0</v>
      </c>
      <c r="I15" s="21">
        <v>8125830.4400000004</v>
      </c>
      <c r="J15" s="23">
        <v>0.1953</v>
      </c>
      <c r="K15" s="1"/>
      <c r="L15" s="1"/>
    </row>
    <row r="16" spans="1:12" ht="13.5" hidden="1" customHeight="1" x14ac:dyDescent="0.2">
      <c r="A16" s="10">
        <v>8</v>
      </c>
      <c r="B16" s="11" t="s">
        <v>21</v>
      </c>
      <c r="C16" s="22">
        <v>52073420</v>
      </c>
      <c r="D16" s="21">
        <f t="shared" ref="D16:D25" si="2">C16/0.35*0.65</f>
        <v>96707780</v>
      </c>
      <c r="E16" s="21">
        <v>65430152</v>
      </c>
      <c r="F16" s="21">
        <v>13752581</v>
      </c>
      <c r="G16" s="28">
        <v>50411545</v>
      </c>
      <c r="H16" s="21">
        <v>0</v>
      </c>
      <c r="I16" s="21">
        <v>1266026</v>
      </c>
      <c r="J16" s="23">
        <v>6.7999999999999996E-3</v>
      </c>
      <c r="K16" s="1"/>
      <c r="L16" s="1"/>
    </row>
    <row r="17" spans="1:12" ht="15" hidden="1" customHeight="1" x14ac:dyDescent="0.2">
      <c r="A17" s="10">
        <v>9</v>
      </c>
      <c r="B17" s="11" t="s">
        <v>22</v>
      </c>
      <c r="C17" s="22">
        <v>48626155</v>
      </c>
      <c r="D17" s="21">
        <f t="shared" si="2"/>
        <v>90305716.428571433</v>
      </c>
      <c r="E17" s="21">
        <f t="shared" si="1"/>
        <v>90764416.449999988</v>
      </c>
      <c r="F17" s="21">
        <v>18604658.5</v>
      </c>
      <c r="G17" s="21">
        <v>62252820.630000003</v>
      </c>
      <c r="H17" s="21">
        <v>0</v>
      </c>
      <c r="I17" s="21">
        <v>9906937.3200000003</v>
      </c>
      <c r="J17" s="23">
        <v>1.0051000000000001</v>
      </c>
      <c r="K17" s="1"/>
      <c r="L17" s="1"/>
    </row>
    <row r="18" spans="1:12" ht="16.5" hidden="1" customHeight="1" x14ac:dyDescent="0.25">
      <c r="A18" s="10">
        <v>10</v>
      </c>
      <c r="B18" s="11" t="s">
        <v>23</v>
      </c>
      <c r="C18" s="29">
        <v>220485400</v>
      </c>
      <c r="D18" s="21">
        <f>C18/0.35*0.65</f>
        <v>409472885.71428573</v>
      </c>
      <c r="E18" s="28">
        <f>171364824.49/0.35*0.65</f>
        <v>318248959.76714289</v>
      </c>
      <c r="F18" s="21">
        <f>E18*53.34%</f>
        <v>169753995.13979402</v>
      </c>
      <c r="G18" s="21">
        <f>E18*43.65%</f>
        <v>138915670.93835786</v>
      </c>
      <c r="H18" s="21">
        <v>0</v>
      </c>
      <c r="I18" s="21">
        <f>E18*3.01%</f>
        <v>9579293.6889910009</v>
      </c>
      <c r="J18" s="21">
        <f>E18/D18*100</f>
        <v>77.72161988503548</v>
      </c>
    </row>
    <row r="19" spans="1:12" ht="15.75" hidden="1" x14ac:dyDescent="0.2">
      <c r="A19" s="10">
        <v>11</v>
      </c>
      <c r="B19" s="11" t="s">
        <v>24</v>
      </c>
      <c r="C19" s="22">
        <v>534114350.69999999</v>
      </c>
      <c r="D19" s="22">
        <v>991926651.29999995</v>
      </c>
      <c r="E19" s="21">
        <f>F19+G19+H19+I19</f>
        <v>762655908.74000001</v>
      </c>
      <c r="F19" s="21">
        <v>227309418.80000001</v>
      </c>
      <c r="G19" s="21">
        <v>496275973.13</v>
      </c>
      <c r="H19" s="21">
        <v>0</v>
      </c>
      <c r="I19" s="21">
        <v>39070516.810000002</v>
      </c>
      <c r="J19" s="23">
        <v>0.76890000000000003</v>
      </c>
    </row>
    <row r="20" spans="1:12" ht="15.75" hidden="1" x14ac:dyDescent="0.25">
      <c r="A20" s="10">
        <v>12</v>
      </c>
      <c r="B20" s="14" t="s">
        <v>25</v>
      </c>
      <c r="C20" s="22">
        <v>29818856.27</v>
      </c>
      <c r="D20" s="21">
        <f t="shared" si="2"/>
        <v>55377875.930000007</v>
      </c>
      <c r="E20" s="21">
        <f t="shared" si="1"/>
        <v>33708932</v>
      </c>
      <c r="F20" s="29">
        <v>7660069</v>
      </c>
      <c r="G20" s="29">
        <v>18359887</v>
      </c>
      <c r="H20" s="29">
        <v>0</v>
      </c>
      <c r="I20" s="29">
        <v>7688976</v>
      </c>
      <c r="J20" s="23">
        <v>0.60870000000000002</v>
      </c>
    </row>
    <row r="21" spans="1:12" ht="15.75" hidden="1" x14ac:dyDescent="0.25">
      <c r="A21" s="10">
        <v>13</v>
      </c>
      <c r="B21" s="14" t="s">
        <v>26</v>
      </c>
      <c r="C21" s="22">
        <v>36051358</v>
      </c>
      <c r="D21" s="21">
        <f t="shared" si="2"/>
        <v>66952522</v>
      </c>
      <c r="E21" s="21">
        <f t="shared" si="1"/>
        <v>39637790.680000007</v>
      </c>
      <c r="F21" s="29">
        <v>10991106.16</v>
      </c>
      <c r="G21" s="29">
        <v>23743188.32</v>
      </c>
      <c r="H21" s="29">
        <v>0</v>
      </c>
      <c r="I21" s="29">
        <v>4903496.2</v>
      </c>
      <c r="J21" s="23">
        <v>0.59199999999999997</v>
      </c>
    </row>
    <row r="22" spans="1:12" ht="15.75" hidden="1" x14ac:dyDescent="0.25">
      <c r="A22" s="10">
        <v>14</v>
      </c>
      <c r="B22" s="14" t="s">
        <v>27</v>
      </c>
      <c r="C22" s="22">
        <v>51684615</v>
      </c>
      <c r="D22" s="21">
        <f t="shared" si="2"/>
        <v>95985713.571428567</v>
      </c>
      <c r="E22" s="21">
        <f t="shared" si="1"/>
        <v>34662003.009999998</v>
      </c>
      <c r="F22" s="29">
        <v>6225652</v>
      </c>
      <c r="G22" s="29">
        <v>22429111.859999999</v>
      </c>
      <c r="H22" s="29"/>
      <c r="I22" s="29">
        <v>6007239.1500000004</v>
      </c>
      <c r="J22" s="23">
        <v>0.36109999999999998</v>
      </c>
    </row>
    <row r="23" spans="1:12" ht="15.75" hidden="1" x14ac:dyDescent="0.2">
      <c r="A23" s="10">
        <v>15</v>
      </c>
      <c r="B23" s="14" t="s">
        <v>28</v>
      </c>
      <c r="C23" s="28">
        <v>260735896</v>
      </c>
      <c r="D23" s="21">
        <f>C23/0.35*0.65</f>
        <v>484223806.85714293</v>
      </c>
      <c r="E23" s="28">
        <v>354979523</v>
      </c>
      <c r="F23" s="21">
        <f>E23-G23</f>
        <v>231334970</v>
      </c>
      <c r="G23" s="21">
        <v>123644553</v>
      </c>
      <c r="H23" s="21">
        <v>0</v>
      </c>
      <c r="I23" s="21">
        <v>0</v>
      </c>
      <c r="J23" s="23">
        <f>E23/D23*100</f>
        <v>73.308977785292385</v>
      </c>
    </row>
    <row r="24" spans="1:12" ht="15.75" hidden="1" x14ac:dyDescent="0.25">
      <c r="A24" s="10">
        <v>16</v>
      </c>
      <c r="B24" s="15" t="s">
        <v>30</v>
      </c>
      <c r="C24" s="22">
        <v>291769726.73000002</v>
      </c>
      <c r="D24" s="21">
        <f t="shared" si="2"/>
        <v>541858063.92714298</v>
      </c>
      <c r="E24" s="21">
        <f t="shared" si="1"/>
        <v>394029751.84000003</v>
      </c>
      <c r="F24" s="29">
        <v>96059688.359999999</v>
      </c>
      <c r="G24" s="29">
        <v>275430994.00999999</v>
      </c>
      <c r="H24" s="29">
        <v>536582.25</v>
      </c>
      <c r="I24" s="29">
        <v>22002487.219999999</v>
      </c>
      <c r="J24" s="23">
        <v>0.72719999999999996</v>
      </c>
    </row>
    <row r="25" spans="1:12" ht="15.75" hidden="1" x14ac:dyDescent="0.25">
      <c r="A25" s="10">
        <v>17</v>
      </c>
      <c r="B25" s="14" t="s">
        <v>31</v>
      </c>
      <c r="C25" s="22">
        <v>200746100.56</v>
      </c>
      <c r="D25" s="21">
        <f t="shared" si="2"/>
        <v>372814186.75428575</v>
      </c>
      <c r="E25" s="21">
        <f t="shared" si="1"/>
        <v>6976433.1099999994</v>
      </c>
      <c r="F25" s="29">
        <v>670776.51</v>
      </c>
      <c r="G25" s="29">
        <v>5016581.5999999996</v>
      </c>
      <c r="H25" s="29">
        <v>0</v>
      </c>
      <c r="I25" s="29">
        <v>1289075</v>
      </c>
      <c r="J25" s="23">
        <v>1.9199999999999998E-2</v>
      </c>
    </row>
    <row r="27" spans="1:12" ht="58.5" customHeight="1" x14ac:dyDescent="0.2">
      <c r="A27" s="39" t="s">
        <v>38</v>
      </c>
      <c r="B27" s="40"/>
      <c r="C27" s="40"/>
    </row>
    <row r="28" spans="1:12" ht="29.25" customHeight="1" x14ac:dyDescent="0.2">
      <c r="A28" s="39" t="s">
        <v>39</v>
      </c>
      <c r="B28" s="43"/>
      <c r="C28" s="43"/>
    </row>
    <row r="29" spans="1:12" ht="14.25" x14ac:dyDescent="0.2">
      <c r="A29" s="41" t="s">
        <v>40</v>
      </c>
      <c r="B29" s="42"/>
      <c r="C29" s="42"/>
    </row>
    <row r="30" spans="1:12" ht="21.75" customHeight="1" x14ac:dyDescent="0.2">
      <c r="A30" s="39" t="s">
        <v>41</v>
      </c>
      <c r="B30" s="40"/>
      <c r="C30" s="40"/>
    </row>
    <row r="31" spans="1:12" ht="16.5" customHeight="1" x14ac:dyDescent="0.2">
      <c r="A31" s="39" t="s">
        <v>42</v>
      </c>
      <c r="B31" s="40"/>
      <c r="C31" s="40"/>
    </row>
    <row r="32" spans="1:12" ht="25.5" customHeight="1" x14ac:dyDescent="0.2">
      <c r="A32" s="39" t="s">
        <v>43</v>
      </c>
      <c r="B32" s="40"/>
      <c r="C32" s="40"/>
    </row>
    <row r="33" spans="1:3" x14ac:dyDescent="0.2">
      <c r="A33" s="39" t="s">
        <v>44</v>
      </c>
      <c r="B33" s="40"/>
      <c r="C33" s="40"/>
    </row>
  </sheetData>
  <mergeCells count="18">
    <mergeCell ref="A32:C32"/>
    <mergeCell ref="A33:C33"/>
    <mergeCell ref="A27:C27"/>
    <mergeCell ref="A28:C28"/>
    <mergeCell ref="A29:C29"/>
    <mergeCell ref="A30:C30"/>
    <mergeCell ref="A31:C31"/>
    <mergeCell ref="C1:J1"/>
    <mergeCell ref="C4:C6"/>
    <mergeCell ref="C2:J2"/>
    <mergeCell ref="E4:I4"/>
    <mergeCell ref="A4:A6"/>
    <mergeCell ref="B4:B6"/>
    <mergeCell ref="D4:D6"/>
    <mergeCell ref="E3:H3"/>
    <mergeCell ref="J4:J6"/>
    <mergeCell ref="E5:E6"/>
    <mergeCell ref="F5:I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fitToHeight="16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'5'!Область_печати</vt:lpstr>
    </vt:vector>
  </TitlesOfParts>
  <Company>svoydom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svetlanam</dc:creator>
  <cp:lastModifiedBy>Свиридова Гулинара Геннадьевна</cp:lastModifiedBy>
  <cp:lastPrinted>2018-11-26T13:31:42Z</cp:lastPrinted>
  <dcterms:created xsi:type="dcterms:W3CDTF">2007-03-13T05:36:26Z</dcterms:created>
  <dcterms:modified xsi:type="dcterms:W3CDTF">2018-12-10T10:50:27Z</dcterms:modified>
</cp:coreProperties>
</file>